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54890D2F-9CED-4FD4-86BE-713D34D02982}" xr6:coauthVersionLast="47" xr6:coauthVersionMax="47" xr10:uidLastSave="{00000000-0000-0000-0000-000000000000}"/>
  <bookViews>
    <workbookView xWindow="28680" yWindow="-159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F21" i="17" s="1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<sst xmlns="http://schemas.openxmlformats.org/spreadsheetml/2006/main" count="1389" uniqueCount="687">
  <si>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</si>
  <si>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</si>
  <si>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</si>
  <si>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</si>
  <si>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</si>
  <si>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</si>
  <si>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</si>
  <si>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</si>
  <si>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</si>
  <si>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</si>
  <si>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</si>
  <si>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</si>
  <si>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</si>
  <si>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</si>
  <si>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</si>
  <si>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</si>
  <si>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</si>
  <si>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</si>
  <si>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</si>
  <si>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</si>
  <si>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</si>
  <si>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</si>
  <si>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</si>
  <si>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</si>
  <si>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</si>
  <si>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</si>
  <si>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</si>
  <si>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</si>
  <si>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</si>
  <si>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</si>
  <si>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</si>
  <si>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</si>
  <si>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</si>
  <si>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</si>
  <si>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</si>
  <si>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</si>
  <si>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</si>
  <si>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</si>
  <si>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</si>
  <si>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</si>
  <si>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</si>
  <si>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</si>
  <si>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</si>
  <si>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</si>
  <si>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</si>
  <si>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</si>
  <si>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</si>
  <si>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</si>
  <si>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</si>
  <si>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</si>
  <si>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</si>
  <si>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</si>
  <si>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</si>
  <si>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</si>
  <si>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</si>
  <si>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</si>
  <si>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</si>
  <si>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</si>
  <si>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</si>
  <si>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</si>
  <si>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</si>
  <si>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</si>
  <si>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</si>
  <si>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</si>
  <si>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</si>
  <si>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</si>
  <si>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</si>
  <si>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</si>
  <si>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</si>
  <si>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</si>
  <si>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</si>
  <si>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</si>
  <si>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</si>
  <si>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</si>
  <si>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</si>
  <si>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</si>
  <si>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</si>
  <si>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</si>
  <si>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</si>
  <si>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</si>
  <si>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</si>
  <si>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</si>
  <si>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</si>
  <si>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</si>
  <si>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</si>
  <si>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</si>
  <si>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</si>
  <si>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</si>
  <si>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</si>
  <si>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</si>
  <si>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</si>
  <si>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</si>
  <si>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</si>
  <si>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</si>
  <si>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</si>
  <si>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</si>
  <si>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</si>
  <si>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</si>
  <si>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</si>
  <si>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</si>
  <si>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</si>
  <si>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</si>
  <si>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</si>
  <si>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</si>
  <si>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</si>
  <si>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</si>
  <si>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</si>
  <si>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</si>
  <si>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</si>
  <si>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</si>
  <si>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</si>
  <si>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</si>
  <si>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</si>
  <si>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</si>
  <si>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</si>
  <si>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</si>
  <si>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</si>
  <si>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</si>
  <si>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</si>
  <si>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</si>
  <si>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</si>
  <si>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</si>
  <si>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</si>
  <si>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</si>
  <si>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</si>
  <si>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</si>
  <si>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</si>
  <si>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</si>
  <si>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</si>
  <si>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</si>
  <si>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</si>
  <si>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</si>
  <si>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</si>
  <si>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</si>
  <si>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</si>
  <si>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</si>
  <si>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</si>
  <si>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</si>
  <si>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</si>
  <si>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</si>
  <si>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</si>
  <si>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</si>
  <si>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</si>
  <si>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</si>
  <si>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</si>
  <si>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</si>
  <si>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</si>
  <si>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</si>
  <si>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</si>
  <si>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</si>
  <si>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</si>
  <si>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</si>
  <si>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</si>
  <si>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</si>
  <si>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</si>
  <si>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</si>
  <si>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</si>
  <si>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</si>
  <si>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</si>
  <si>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</si>
  <si>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</si>
  <si>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</si>
  <si>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</si>
  <si>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</si>
  <si>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</si>
  <si>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</si>
  <si>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</si>
  <si>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</si>
  <si>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</si>
  <si>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</si>
  <si>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</si>
  <si>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</si>
  <si>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</si>
  <si>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</si>
  <si>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</si>
  <si>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</si>
  <si>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</si>
  <si>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</si>
  <si>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</si>
  <si>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</si>
  <si>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</si>
  <si>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</si>
  <si>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</si>
  <si>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</si>
  <si>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</si>
  <si>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</si>
  <si>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</si>
  <si>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</si>
  <si>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</si>
  <si>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</si>
  <si>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</si>
  <si>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</si>
  <si>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</si>
  <si>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</si>
  <si>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</si>
  <si>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</si>
  <si>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</si>
  <si>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</si>
  <si>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</si>
  <si>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</si>
  <si>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</si>
  <si>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</si>
  <si>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</si>
  <si>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</si>
  <si>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</si>
  <si>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</si>
  <si>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</si>
  <si>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</si>
  <si>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</si>
  <si>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</si>
  <si>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</si>
  <si>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</si>
  <si>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</si>
  <si>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</si>
  <si>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</si>
  <si>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</si>
  <si>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</si>
  <si>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</si>
  <si>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</si>
  <si>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</si>
  <si>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</si>
  <si>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</si>
  <si>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</si>
  <si>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</si>
  <si>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</si>
  <si>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</si>
  <si>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</si>
  <si>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</si>
  <si>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</si>
  <si>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</si>
  <si>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</si>
  <si>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</si>
  <si>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</si>
  <si>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</si>
  <si>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</si>
  <si>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</si>
  <si>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</si>
  <si>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</si>
  <si>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</si>
  <si>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</si>
  <si>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</si>
  <si>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</si>
  <si>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</si>
  <si>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</si>
  <si>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</si>
  <si>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</si>
  <si>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</si>
  <si>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</si>
  <si>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</si>
  <si>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</si>
  <si>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</si>
  <si>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</si>
  <si>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</si>
  <si>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</si>
  <si>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</si>
  <si>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</si>
  <si>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</si>
  <si>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</si>
  <si>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</si>
  <si>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</si>
  <si>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</si>
  <si>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</si>
  <si>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</si>
  <si>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</si>
  <si>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</si>
  <si>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</si>
  <si>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</si>
  <si>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</si>
  <si>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</si>
  <si>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</si>
  <si>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</si>
  <si>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</si>
  <si>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</si>
  <si>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</si>
  <si>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</si>
  <si>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</si>
  <si>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</si>
  <si>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</si>
  <si>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</si>
  <si>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</si>
  <si>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</si>
  <si>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</si>
  <si>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</si>
  <si>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</si>
  <si>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</si>
  <si>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</si>
  <si>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</si>
  <si>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</si>
  <si>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</si>
  <si>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</si>
  <si>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</si>
  <si>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</si>
  <si>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</si>
  <si>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</si>
  <si>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</si>
  <si>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</si>
  <si>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</si>
  <si>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</si>
  <si>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</si>
  <si>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</si>
  <si>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</si>
  <si>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</si>
  <si>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</si>
  <si>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</si>
  <si>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</si>
  <si>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</si>
  <si>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</si>
  <si>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</si>
  <si>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</si>
  <si>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</si>
  <si>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</si>
  <si>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</si>
  <si>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</si>
  <si>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</si>
  <si>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</si>
  <si>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</si>
  <si>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</si>
  <si>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</si>
  <si>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</si>
  <si>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</si>
  <si>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</si>
  <si>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</si>
  <si>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</si>
  <si>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</si>
  <si>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</si>
  <si>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</si>
  <si>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</si>
  <si>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</si>
  <si>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</si>
  <si>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</si>
  <si>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</si>
  <si>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</si>
  <si>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</si>
  <si>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</si>
  <si>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</si>
  <si>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</si>
  <si>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</si>
  <si>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</si>
  <si>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</si>
  <si>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</si>
  <si>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</si>
  <si>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</si>
  <si>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</si>
  <si>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</si>
  <si>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</si>
  <si>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</si>
  <si>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</si>
  <si>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</si>
  <si>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</si>
  <si>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</si>
  <si>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</si>
  <si>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</si>
  <si>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</si>
  <si>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</si>
  <si>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</si>
  <si>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</si>
  <si>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</si>
  <si>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</si>
  <si>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</si>
  <si>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</si>
  <si>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</si>
  <si>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</si>
  <si>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</si>
  <si>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</si>
  <si>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</si>
  <si>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</si>
  <si>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</si>
  <si>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</si>
  <si>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</si>
  <si>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</si>
  <si>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</si>
  <si>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</si>
  <si>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</si>
  <si>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</si>
  <si>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</si>
  <si>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</si>
  <si>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</si>
  <si>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</si>
  <si>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</si>
  <si>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</si>
  <si>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</si>
  <si>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</si>
  <si>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</si>
  <si>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</si>
  <si>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</si>
  <si>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</si>
  <si>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</si>
  <si>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</si>
  <si>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</si>
  <si>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</si>
  <si>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</si>
  <si>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</si>
  <si>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</si>
  <si>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</si>
  <si>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</si>
  <si>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</si>
  <si>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</si>
  <si>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</si>
  <si>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</si>
  <si>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</si>
  <si>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</si>
  <si>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</si>
  <si>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</si>
  <si>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</si>
  <si>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</si>
  <si>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</si>
  <si>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</si>
  <si>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</si>
  <si>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</si>
  <si>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</si>
  <si>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</si>
  <si>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</si>
  <si>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</si>
  <si>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</si>
  <si>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</si>
  <si>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</si>
  <si>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</si>
  <si>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</si>
  <si>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</si>
  <si>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</si>
  <si>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</si>
  <si>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</si>
  <si>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</si>
  <si>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</si>
  <si>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</si>
  <si>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</si>
  <si>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</si>
  <si>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</si>
  <si>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</si>
  <si>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</si>
  <si>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</si>
  <si>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</si>
  <si>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</si>
  <si>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</si>
  <si>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</si>
  <si>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</si>
  <si>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</si>
  <si>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</si>
  <si>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</si>
  <si>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</si>
  <si>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</si>
  <si>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</si>
  <si>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</si>
  <si>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</si>
  <si>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</si>
  <si>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</si>
  <si>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</si>
  <si>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</si>
  <si>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</si>
  <si>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</si>
  <si>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</si>
  <si>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</si>
  <si>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</si>
  <si>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</si>
  <si>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</si>
  <si>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</si>
  <si>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</si>
  <si>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</si>
  <si>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</si>
  <si>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</si>
  <si>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</si>
  <si>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</si>
  <si>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</si>
  <si>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</si>
  <si>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</si>
  <si>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</si>
  <si>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</si>
  <si>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</si>
  <si>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</si>
  <si>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</si>
  <si>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</si>
  <si>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</si>
  <si>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</si>
  <si>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</si>
  <si>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</si>
  <si>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</si>
  <si>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</si>
  <si>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</si>
  <si>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</si>
  <si>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</si>
  <si>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</si>
  <si>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</si>
  <si>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</si>
  <si>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</si>
  <si>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</si>
  <si>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</si>
  <si>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</si>
  <si>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</si>
  <si>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</si>
  <si>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</si>
  <si>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</si>
  <si>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</si>
  <si>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</si>
  <si>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</si>
  <si>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</si>
  <si>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</si>
  <si>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</si>
  <si>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</si>
  <si>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</si>
  <si>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</si>
  <si>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</si>
  <si>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</si>
  <si>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</si>
  <si>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</si>
  <si>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</si>
  <si>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</si>
  <si>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</si>
  <si>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</si>
  <si>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</si>
  <si>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</si>
  <si>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</si>
  <si>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</si>
  <si>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</si>
  <si>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</si>
  <si>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</si>
  <si>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</si>
  <si>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</si>
  <si>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</si>
  <si>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</si>
  <si>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</si>
  <si>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</si>
  <si>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</si>
  <si>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</si>
  <si>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</si>
  <si>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</si>
  <si>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</si>
  <si>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</si>
  <si>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</si>
  <si>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</si>
  <si>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</si>
  <si>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</si>
  <si>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</si>
  <si>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</si>
  <si>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</si>
  <si>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</si>
  <si>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</si>
  <si>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</si>
  <si>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</si>
  <si>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</si>
  <si>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</si>
  <si>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</si>
  <si>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</si>
  <si>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</si>
  <si>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</si>
  <si>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</si>
  <si>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</si>
  <si>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</si>
  <si>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</si>
  <si>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</si>
  <si>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</si>
  <si>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</si>
  <si>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</si>
  <si>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</si>
  <si>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</si>
  <si>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</si>
  <si>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</si>
  <si>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</si>
  <si>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</si>
  <si>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</si>
  <si>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</si>
  <si>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</si>
  <si>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</si>
  <si>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</si>
  <si>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</si>
  <si>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</si>
  <si>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</si>
  <si>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</si>
  <si>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</si>
  <si>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</si>
  <si>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</si>
  <si>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</si>
  <si>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</si>
  <si>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</si>
  <si>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</si>
  <si>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</si>
  <si>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</si>
  <si>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</si>
  <si>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</si>
  <si>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</si>
  <si>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</si>
  <si>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</si>
  <si>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</si>
  <si>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</si>
  <si>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</si>
  <si>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</si>
  <si>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</si>
  <si>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</si>
  <si>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</si>
  <si>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</si>
  <si>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</si>
  <si>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</si>
  <si>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</si>
  <si>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</si>
  <si>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</si>
  <si>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</si>
  <si>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</si>
  <si>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</si>
  <si>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</si>
  <si>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</si>
  <si>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</si>
  <si>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</si>
  <si>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</si>
  <si>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</si>
  <si>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</si>
  <si>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</si>
  <si>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</si>
  <si>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</si>
  <si>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</si>
  <si>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</si>
  <si>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</si>
  <si>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</si>
  <si>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</si>
  <si>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</si>
  <si>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</si>
  <si>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</si>
  <si>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</si>
  <si>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</si>
  <si>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</si>
  <si>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</si>
  <si>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</si>
  <si>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</si>
  <si>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</si>
  <si>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</si>
  <si>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</si>
  <si>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</si>
  <si>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</si>
  <si>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</si>
  <si>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</si>
  <si>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</si>
  <si>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</si>
  <si>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</si>
  <si>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</si>
  <si>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</si>
  <si>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</si>
  <si>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</si>
  <si>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</si>
  <si>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</si>
  <si>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</si>
  <si>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</si>
  <si>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</si>
  <si>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</si>
  <si>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</si>
  <si>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</si>
  <si>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</si>
  <si>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</si>
  <si>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</si>
  <si>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</si>
  <si>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</si>
  <si>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</si>
  <si>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</si>
  <si>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</si>
  <si>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</si>
  <si>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</si>
  <si>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</si>
  <si>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</si>
  <si>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</si>
  <si>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</si>
  <si>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</si>
  <si>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</si>
  <si>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</si>
  <si>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</si>
  <si>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</si>
  <si>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</si>
  <si>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</si>
  <si>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</si>
  <si>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</si>
  <si>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</si>
  <si>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</si>
  <si>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</si>
  <si>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</si>
  <si>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</si>
  <si>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</si>
  <si>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</si>
  <si>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</si>
  <si>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</si>
  <si>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</si>
  <si>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</si>
  <si>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</si>
  <si>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</si>
  <si>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 xml:space="preserve">Wipperfürth/Bergisch Gladbach </t>
  </si>
  <si>
    <t>Wipperfürth</t>
  </si>
  <si>
    <t xml:space="preserve">Bergisch Gladbach </t>
  </si>
  <si>
    <t>Ind.-Koef.</t>
  </si>
  <si>
    <t>AHA</t>
  </si>
  <si>
    <t>AGA</t>
  </si>
  <si>
    <t>AKA</t>
  </si>
  <si>
    <t>THE0NKL701072000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</si>
</sst>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82"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4022884</xdr:colOff>
      <xdr:row>0</xdr:row>
      <xdr:rowOff>782955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593884</xdr:colOff>
      <xdr:row>0</xdr:row>
      <xdr:rowOff>782955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1580153</xdr:colOff>
      <xdr:row>48</xdr:row>
      <xdr:rowOff>131826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1046162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815340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topLeftCell="A16" zoomScale="95" zoomScaleNormal="95" workbookViewId="0">
      <selection activeCell="G31" sqref="G31"/>
    </sheetView>
  </sheetViews>
  <sheetFormatPr baseColWidth="10" defaultColWidth="0" defaultRowHeight="14.4" zeroHeight="1"/>
  <cols>
    <col min="1" max="1" width="2.77734375" customWidth="1"/>
    <col min="2" max="15" width="11.44140625" customWidth="1"/>
    <col min="16" max="16384" width="11.44140625" hidden="1"/>
  </cols>
  <sheetData>
    <row r="1" spans="2:7" ht="75.75" customHeight="1"/>
    <row r="2" spans="2:7" ht="23.4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zoomScale="80" zoomScaleNormal="80" workbookViewId="0">
      <selection activeCell="D27" sqref="D27"/>
    </sheetView>
  </sheetViews>
  <sheetFormatPr baseColWidth="10" defaultColWidth="0" defaultRowHeight="14.4" zeroHeight="1"/>
  <cols>
    <col min="1" max="1" width="2.77734375" style="8" customWidth="1"/>
    <col min="2" max="2" width="5.77734375" style="2" customWidth="1"/>
    <col min="3" max="3" width="65" customWidth="1"/>
    <col min="4" max="4" width="35.77734375" customWidth="1"/>
    <col min="5" max="5" width="11.44140625" customWidth="1"/>
    <col min="6" max="6" width="75.77734375" hidden="1" customWidth="1"/>
    <col min="7" max="16384" width="11.44140625" hidden="1"/>
  </cols>
  <sheetData>
    <row r="1" spans="1:8" s="8" customFormat="1" ht="75.75" customHeight="1"/>
    <row r="2" spans="1:8" s="8" customFormat="1" ht="23.4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66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433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Netz16</v>
      </c>
      <c r="E28" s="38"/>
      <c r="F28" s="11"/>
      <c r="G28" s="2"/>
    </row>
    <row r="29" spans="1:15">
      <c r="B29" s="15"/>
      <c r="C29" s="22" t="s">
        <v>392</v>
      </c>
      <c r="D29" s="367" t="s">
        <v>663</v>
      </c>
      <c r="E29" s="40"/>
      <c r="F29" s="11"/>
      <c r="G29" s="2"/>
    </row>
    <row r="30" spans="1:15">
      <c r="B30" s="15"/>
      <c r="C30" s="22" t="s">
        <v>393</v>
      </c>
      <c r="D30" s="367" t="s">
        <v>664</v>
      </c>
      <c r="E30" s="40"/>
      <c r="F30" s="46"/>
      <c r="G30" s="2"/>
    </row>
    <row r="31" spans="1:15">
      <c r="B31" s="15"/>
      <c r="C31" s="22" t="s">
        <v>418</v>
      </c>
      <c r="D31" s="367" t="s">
        <v>665</v>
      </c>
      <c r="E31" s="40"/>
      <c r="F31" s="46"/>
      <c r="G31" s="2"/>
    </row>
    <row r="32" spans="1:15">
      <c r="B32" s="15"/>
      <c r="C32" s="22" t="s">
        <v>419</v>
      </c>
      <c r="D32" s="367" t="s">
        <v>666</v>
      </c>
      <c r="E32" s="40"/>
      <c r="F32" s="46"/>
      <c r="G32" s="2"/>
    </row>
    <row r="33" spans="2:7">
      <c r="B33" s="15"/>
      <c r="C33" s="22" t="s">
        <v>420</v>
      </c>
      <c r="D33" s="367" t="s">
        <v>667</v>
      </c>
      <c r="E33" s="40"/>
      <c r="F33" s="46"/>
      <c r="G33" s="2"/>
    </row>
    <row r="34" spans="2:7">
      <c r="B34" s="15"/>
      <c r="C34" s="22" t="s">
        <v>421</v>
      </c>
      <c r="D34" s="367" t="s">
        <v>668</v>
      </c>
      <c r="E34" s="40"/>
      <c r="F34" s="46"/>
      <c r="G34" s="2"/>
    </row>
    <row r="35" spans="2:7">
      <c r="B35" s="15"/>
      <c r="C35" s="22" t="s">
        <v>422</v>
      </c>
      <c r="D35" s="367" t="s">
        <v>669</v>
      </c>
      <c r="E35" s="40"/>
      <c r="F35" s="46"/>
      <c r="G35" s="2"/>
    </row>
    <row r="36" spans="2:7">
      <c r="B36" s="15"/>
      <c r="C36" s="22" t="s">
        <v>423</v>
      </c>
      <c r="D36" s="367" t="s">
        <v>670</v>
      </c>
      <c r="E36" s="40"/>
      <c r="F36" s="46"/>
      <c r="G36" s="2"/>
    </row>
    <row r="37" spans="2:7">
      <c r="B37" s="15"/>
      <c r="C37" s="22" t="s">
        <v>424</v>
      </c>
      <c r="D37" s="367" t="s">
        <v>671</v>
      </c>
      <c r="E37" s="40"/>
      <c r="F37" s="46"/>
      <c r="G37" s="2"/>
    </row>
    <row r="38" spans="2:7">
      <c r="B38" s="15"/>
      <c r="C38" s="22" t="s">
        <v>427</v>
      </c>
      <c r="D38" s="367" t="s">
        <v>672</v>
      </c>
      <c r="E38" s="40"/>
      <c r="F38" s="46"/>
      <c r="G38" s="2"/>
    </row>
    <row r="39" spans="2:7">
      <c r="B39" s="15"/>
      <c r="C39" s="22" t="s">
        <v>428</v>
      </c>
      <c r="D39" s="367" t="s">
        <v>673</v>
      </c>
      <c r="E39" s="40"/>
      <c r="F39" s="46"/>
      <c r="G39" s="2"/>
    </row>
    <row r="40" spans="2:7">
      <c r="B40" s="15"/>
      <c r="C40" s="22" t="s">
        <v>429</v>
      </c>
      <c r="D40" s="367" t="s">
        <v>674</v>
      </c>
      <c r="E40" s="40"/>
      <c r="F40" s="46"/>
      <c r="G40" s="2"/>
    </row>
    <row r="41" spans="2:7">
      <c r="B41" s="15"/>
      <c r="C41" s="22" t="s">
        <v>430</v>
      </c>
      <c r="D41" s="367" t="s">
        <v>675</v>
      </c>
      <c r="E41" s="40"/>
      <c r="F41" s="46"/>
      <c r="G41" s="2"/>
    </row>
    <row r="42" spans="2:7">
      <c r="B42" s="15"/>
      <c r="C42" s="22" t="s">
        <v>431</v>
      </c>
      <c r="D42" s="367" t="s">
        <v>676</v>
      </c>
      <c r="E42" s="40"/>
      <c r="F42" s="46"/>
      <c r="G42" s="2"/>
    </row>
    <row r="43" spans="2:7">
      <c r="B43" s="15"/>
      <c r="C43" s="22" t="s">
        <v>432</v>
      </c>
      <c r="D43" s="367" t="s">
        <v>677</v>
      </c>
      <c r="E43" s="40"/>
      <c r="F43" s="46"/>
      <c r="G43" s="2"/>
    </row>
    <row r="44" spans="2:7">
      <c r="B44" s="15"/>
      <c r="C44" s="22" t="s">
        <v>433</v>
      </c>
      <c r="D44" s="367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81" priority="4">
      <formula>IF(CELL("Zeile",D45)&lt;$D$25+CELL("Zeile",$D$29),1,0)</formula>
    </cfRule>
  </conditionalFormatting>
  <conditionalFormatting sqref="D45:D48">
    <cfRule type="expression" dxfId="80" priority="3">
      <formula>IF(CELL(D45)&lt;$D$27+27,1,0)</formula>
    </cfRule>
  </conditionalFormatting>
  <conditionalFormatting sqref="D29:D44">
    <cfRule type="expression" dxfId="24" priority="2">
      <formula>IF(CELL("Zeile",D29)&lt;$D$25+CELL("Zeile",$D$29),1,0)</formula>
    </cfRule>
  </conditionalFormatting>
  <conditionalFormatting sqref="D36 D44">
    <cfRule type="expression" dxfId="23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opLeftCell="A10" zoomScale="80" zoomScaleNormal="80" workbookViewId="0">
      <selection activeCell="E19" sqref="E19"/>
    </sheetView>
  </sheetViews>
  <sheetFormatPr baseColWidth="10" defaultColWidth="0" defaultRowHeight="18" customHeight="1"/>
  <cols>
    <col min="1" max="1" width="2.77734375" style="8" customWidth="1"/>
    <col min="2" max="2" width="5.77734375" style="8" customWidth="1"/>
    <col min="3" max="3" width="51.44140625" style="8" customWidth="1"/>
    <col min="4" max="4" width="33.21875" style="8" customWidth="1"/>
    <col min="5" max="5" width="26.5546875" style="8" customWidth="1"/>
    <col min="6" max="39" width="8.77734375" style="13" hidden="1" customWidth="1"/>
    <col min="40" max="16384" width="8.77734375" style="8" hidden="1"/>
  </cols>
  <sheetData>
    <row r="1" spans="2:15" ht="75" customHeight="1"/>
    <row r="2" spans="2:15" ht="23.4">
      <c r="B2" s="9" t="s">
        <v>265</v>
      </c>
    </row>
    <row r="3" spans="2:15" ht="14.4"/>
    <row r="4" spans="2:15" ht="14.4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Netz16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686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679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79" priority="20">
      <formula>IF(#REF!="Gaspool",1,0)</formula>
    </cfRule>
  </conditionalFormatting>
  <conditionalFormatting sqref="D45:D59">
    <cfRule type="expression" dxfId="78" priority="16">
      <formula>IF(CELL("Zeile",D45)&lt;$D$43+CELL("Zeile",$D$45),1,0)</formula>
    </cfRule>
  </conditionalFormatting>
  <conditionalFormatting sqref="D46:D59">
    <cfRule type="expression" dxfId="77" priority="15">
      <formula>IF(CELL(D46)&lt;$D$33+27,1,0)</formula>
    </cfRule>
  </conditionalFormatting>
  <conditionalFormatting sqref="D20">
    <cfRule type="expression" dxfId="76" priority="14">
      <formula>IF($D$19=$H$19,1,0)</formula>
    </cfRule>
  </conditionalFormatting>
  <conditionalFormatting sqref="D28">
    <cfRule type="expression" dxfId="75" priority="3">
      <formula>IF($D$15="synthetisch",1,0)</formula>
    </cfRule>
  </conditionalFormatting>
  <conditionalFormatting sqref="D25">
    <cfRule type="expression" dxfId="74" priority="1">
      <formula>IF(AND($D$24=$I$24,$D$23=$H$23),1,0)</formula>
    </cfRule>
  </conditionalFormatting>
  <conditionalFormatting sqref="D23:D25">
    <cfRule type="expression" dxfId="73" priority="4">
      <formula>IF($D$15="analytisch",1,0)</formula>
    </cfRule>
  </conditionalFormatting>
  <conditionalFormatting sqref="D24">
    <cfRule type="expression" dxfId="72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9" zoomScaleNormal="100" workbookViewId="0">
      <selection activeCell="F33" sqref="F33"/>
    </sheetView>
  </sheetViews>
  <sheetFormatPr baseColWidth="10" defaultColWidth="0" defaultRowHeight="14.4" zeroHeight="1"/>
  <cols>
    <col min="1" max="1" width="2.77734375" style="128" customWidth="1"/>
    <col min="2" max="2" width="5.44140625" style="128" customWidth="1"/>
    <col min="3" max="3" width="37.5546875" style="128" customWidth="1"/>
    <col min="4" max="4" width="12.5546875" style="128" customWidth="1"/>
    <col min="5" max="5" width="22" style="128" customWidth="1"/>
    <col min="6" max="14" width="12.77734375" style="128" customWidth="1"/>
    <col min="15" max="15" width="34.21875" style="128" customWidth="1"/>
    <col min="16" max="16" width="7.21875" style="170" hidden="1" customWidth="1"/>
    <col min="17" max="18" width="7.21875" style="209" hidden="1" customWidth="1"/>
    <col min="19" max="19" width="13.44140625" style="209" hidden="1" customWidth="1"/>
    <col min="20" max="20" width="23.5546875" style="209" hidden="1" customWidth="1"/>
    <col min="21" max="21" width="5.44140625" style="209" hidden="1" customWidth="1"/>
    <col min="22" max="22" width="5" style="209" hidden="1" customWidth="1"/>
    <col min="23" max="23" width="5.21875" style="209" hidden="1" customWidth="1"/>
    <col min="24" max="24" width="5" style="209" hidden="1" customWidth="1"/>
    <col min="25" max="25" width="8.21875" style="209" hidden="1" customWidth="1"/>
    <col min="26" max="26" width="11.77734375" style="209" hidden="1" customWidth="1"/>
    <col min="27" max="27" width="8.77734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4140625" style="56" hidden="1" customWidth="1"/>
    <col min="38" max="38" width="4" style="56" hidden="1" customWidth="1"/>
    <col min="39" max="47" width="4.441406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4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Netz16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Wipperfürth/Bergisch Gladbach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51" t="s">
        <v>583</v>
      </c>
      <c r="D13" s="351"/>
      <c r="E13" s="351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52" t="s">
        <v>444</v>
      </c>
      <c r="D14" s="352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52" t="s">
        <v>384</v>
      </c>
      <c r="D15" s="352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68">
        <f>1-SUMPRODUCT(F19:N19,F21:N21)</f>
        <v>0.5</v>
      </c>
      <c r="F21" s="368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69">
        <v>0.5</v>
      </c>
      <c r="F22" s="369">
        <v>0.5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70" t="s">
        <v>501</v>
      </c>
      <c r="F23" s="370" t="s">
        <v>501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70" t="s">
        <v>680</v>
      </c>
      <c r="F24" s="370" t="s">
        <v>681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70">
        <v>104191</v>
      </c>
      <c r="F25" s="370">
        <v>105270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2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1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0.5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0.5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5.6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2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1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0.5</v>
      </c>
      <c r="F56" s="287">
        <f>ROUND(F57/$D$57,4)</f>
        <v>0.5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0.5</v>
      </c>
      <c r="F57" s="288">
        <f t="shared" ref="F57:N57" si="6">F22</f>
        <v>0.5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 t="str">
        <f t="shared" ref="F58:N58" si="7">F23</f>
        <v>MeteoGroup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 t="str">
        <f t="shared" ref="F59:N59" si="8">F24</f>
        <v xml:space="preserve">Bergisch Gladbach 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105270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2</v>
      </c>
    </row>
    <row r="64" spans="2:28" ht="15" customHeight="1">
      <c r="E64" s="178">
        <f>IF(E65&gt;$F$63,0,1)</f>
        <v>1</v>
      </c>
      <c r="F64" s="178">
        <f t="shared" ref="F64:N64" si="11">IF(F65&gt;$F$63,0,1)</f>
        <v>1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0.5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0.5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53" t="s">
        <v>579</v>
      </c>
      <c r="D73" s="353"/>
      <c r="E73" s="353"/>
      <c r="F73" s="353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71" priority="30">
      <formula>IF(G$20&lt;=$F$18,1,0)</formula>
    </cfRule>
  </conditionalFormatting>
  <conditionalFormatting sqref="E33:N37">
    <cfRule type="expression" dxfId="70" priority="29">
      <formula>IF(E$31&lt;=$F$29,1,0)</formula>
    </cfRule>
  </conditionalFormatting>
  <conditionalFormatting sqref="E26:N26">
    <cfRule type="expression" dxfId="69" priority="28">
      <formula>IF(E$20&lt;=$F$18,1,0)</formula>
    </cfRule>
  </conditionalFormatting>
  <conditionalFormatting sqref="E26:N26">
    <cfRule type="expression" dxfId="68" priority="27">
      <formula>IF(E$20&lt;=$F$18,1,0)</formula>
    </cfRule>
  </conditionalFormatting>
  <conditionalFormatting sqref="E57:N60">
    <cfRule type="expression" dxfId="67" priority="24">
      <formula>IF(E$55&lt;=$F$53,1,0)</formula>
    </cfRule>
  </conditionalFormatting>
  <conditionalFormatting sqref="E61:N61">
    <cfRule type="expression" dxfId="66" priority="23">
      <formula>IF(E$55&lt;=$F$53,1,0)</formula>
    </cfRule>
  </conditionalFormatting>
  <conditionalFormatting sqref="E67:N69">
    <cfRule type="expression" dxfId="65" priority="17">
      <formula>IF(E$65&lt;=$F$63,1,0)</formula>
    </cfRule>
  </conditionalFormatting>
  <conditionalFormatting sqref="E66:N69 E71:N71">
    <cfRule type="expression" dxfId="64" priority="15">
      <formula>IF(E$65&gt;$F$63,1,0)</formula>
    </cfRule>
  </conditionalFormatting>
  <conditionalFormatting sqref="E57:N61">
    <cfRule type="expression" dxfId="63" priority="14">
      <formula>IF(E$55&gt;$F$53,1,0)</formula>
    </cfRule>
  </conditionalFormatting>
  <conditionalFormatting sqref="E26:N26 G21:N25">
    <cfRule type="expression" dxfId="62" priority="13">
      <formula>IF(E$20&gt;$F$18,1,0)</formula>
    </cfRule>
  </conditionalFormatting>
  <conditionalFormatting sqref="E33:N37">
    <cfRule type="expression" dxfId="61" priority="12">
      <formula>IF(E$31&gt;$F$29,1,0)</formula>
    </cfRule>
  </conditionalFormatting>
  <conditionalFormatting sqref="H11 H8:H9">
    <cfRule type="expression" dxfId="60" priority="11">
      <formula>IF($F$9=1,1,0)</formula>
    </cfRule>
  </conditionalFormatting>
  <conditionalFormatting sqref="E56:N56">
    <cfRule type="expression" dxfId="59" priority="10">
      <formula>IF(E$55&gt;$F$53,1,0)</formula>
    </cfRule>
  </conditionalFormatting>
  <conditionalFormatting sqref="E32:N32">
    <cfRule type="expression" dxfId="58" priority="9">
      <formula>IF(E$31&gt;$F$29,1,0)</formula>
    </cfRule>
  </conditionalFormatting>
  <conditionalFormatting sqref="E71:N71">
    <cfRule type="expression" dxfId="57" priority="8">
      <formula>IF(E$65&lt;=$F$63,1,0)</formula>
    </cfRule>
  </conditionalFormatting>
  <conditionalFormatting sqref="H10">
    <cfRule type="expression" dxfId="56" priority="7">
      <formula>IF($F$9=1,1,0)</formula>
    </cfRule>
  </conditionalFormatting>
  <conditionalFormatting sqref="E70:N70">
    <cfRule type="expression" dxfId="55" priority="4">
      <formula>IF(E$65&lt;=$F$63,1,0)</formula>
    </cfRule>
  </conditionalFormatting>
  <conditionalFormatting sqref="E70:N70">
    <cfRule type="expression" dxfId="54" priority="3">
      <formula>IF(E$65&gt;$F$63,1,0)</formula>
    </cfRule>
  </conditionalFormatting>
  <conditionalFormatting sqref="E22:F25">
    <cfRule type="expression" dxfId="22" priority="2">
      <formula>IF(E$20&lt;=$F$18,1,0)</formula>
    </cfRule>
  </conditionalFormatting>
  <conditionalFormatting sqref="E21:F25">
    <cfRule type="expression" dxfId="21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7734375" style="128" customWidth="1"/>
    <col min="2" max="2" width="5.44140625" style="128" customWidth="1"/>
    <col min="3" max="3" width="37.5546875" style="128" customWidth="1"/>
    <col min="4" max="4" width="12.5546875" style="128" customWidth="1"/>
    <col min="5" max="14" width="12.77734375" style="128" customWidth="1"/>
    <col min="15" max="15" width="34.21875" style="128" customWidth="1"/>
    <col min="16" max="16" width="7.21875" style="170" customWidth="1"/>
    <col min="17" max="18" width="7.21875" style="209" hidden="1" customWidth="1"/>
    <col min="19" max="19" width="13.44140625" style="209" hidden="1" customWidth="1"/>
    <col min="20" max="20" width="23.5546875" style="209" hidden="1" customWidth="1"/>
    <col min="21" max="21" width="5.44140625" style="209" hidden="1" customWidth="1"/>
    <col min="22" max="22" width="5" style="209" hidden="1" customWidth="1"/>
    <col min="23" max="23" width="5.21875" style="209" hidden="1" customWidth="1"/>
    <col min="24" max="24" width="5" style="209" hidden="1" customWidth="1"/>
    <col min="25" max="25" width="8.21875" style="209" hidden="1" customWidth="1"/>
    <col min="26" max="26" width="11.77734375" style="209" hidden="1" customWidth="1"/>
    <col min="27" max="27" width="8.77734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4140625" style="56" hidden="1" customWidth="1"/>
    <col min="38" max="38" width="4" style="56" hidden="1" customWidth="1"/>
    <col min="39" max="47" width="4.44140625" style="56" hidden="1" customWidth="1"/>
    <col min="48" max="48" width="4" style="56" hidden="1" customWidth="1"/>
    <col min="49" max="16383" width="22.5546875" style="56" hidden="1"/>
    <col min="16384" max="16384" width="1" style="56" hidden="1" customWidth="1"/>
  </cols>
  <sheetData>
    <row r="1" spans="1:56" ht="75" customHeight="1"/>
    <row r="2" spans="1:56" ht="23.4">
      <c r="B2" s="171" t="s">
        <v>543</v>
      </c>
    </row>
    <row r="3" spans="1:56" ht="15" customHeight="1">
      <c r="B3" s="171"/>
    </row>
    <row r="4" spans="1:56" ht="14.4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 ht="14.4">
      <c r="B5" s="130"/>
      <c r="C5" s="55" t="s">
        <v>440</v>
      </c>
      <c r="D5" s="56"/>
      <c r="E5" s="57" t="str">
        <f>Netzbetreiber!D28</f>
        <v>Netz16</v>
      </c>
      <c r="F5" s="130"/>
      <c r="G5" s="130"/>
      <c r="H5" s="130"/>
      <c r="M5" s="130"/>
      <c r="N5" s="130"/>
      <c r="O5" s="130"/>
    </row>
    <row r="6" spans="1:56" ht="14.4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 ht="14.4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 ht="14.4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 ht="14.4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 ht="14.4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 ht="14.4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 ht="14.4"/>
    <row r="13" spans="1:56" ht="18" customHeight="1">
      <c r="B13" s="130"/>
      <c r="C13" s="351" t="s">
        <v>583</v>
      </c>
      <c r="D13" s="351"/>
      <c r="E13" s="351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52" t="s">
        <v>444</v>
      </c>
      <c r="D14" s="352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52" t="s">
        <v>384</v>
      </c>
      <c r="D15" s="352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 ht="14.4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 ht="14.4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 ht="14.4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 ht="14.4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 ht="14.4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 ht="14.4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 ht="14.4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 ht="14.4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 ht="14.4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 ht="14.4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 ht="14.4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 ht="14.4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 ht="14.4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 ht="14.4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 ht="14.4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 ht="14.4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 ht="14.4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5.6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 ht="14.4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 ht="14.4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 ht="14.4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 ht="14.4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 ht="14.4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 ht="14.4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 ht="14.4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 ht="14.4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 ht="14.4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4.4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 ht="14.4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 ht="14.4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 ht="14.4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 ht="14.4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 ht="14.4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 ht="14.4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 ht="14.4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 ht="14.4"/>
    <row r="62" spans="2:28" ht="14.4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 ht="14.4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 ht="14.4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 ht="14.4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 ht="14.4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 ht="14.4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 ht="14.4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 ht="14.4"/>
    <row r="72" spans="2:15" ht="15.75" customHeight="1">
      <c r="C72" s="353" t="s">
        <v>579</v>
      </c>
      <c r="D72" s="353"/>
      <c r="E72" s="353"/>
      <c r="F72" s="353"/>
    </row>
    <row r="73" spans="2:15" ht="14.4"/>
    <row r="74" spans="2:15" ht="14.4" hidden="1"/>
    <row r="75" spans="2:15" ht="14.4" hidden="1"/>
    <row r="76" spans="2:15" ht="14.4" hidden="1"/>
    <row r="77" spans="2:15" ht="14.4" hidden="1"/>
    <row r="78" spans="2:15" ht="14.4"/>
  </sheetData>
  <mergeCells count="4">
    <mergeCell ref="C13:E13"/>
    <mergeCell ref="C14:D14"/>
    <mergeCell ref="C15:D15"/>
    <mergeCell ref="C72:F72"/>
  </mergeCells>
  <conditionalFormatting sqref="E22:N25">
    <cfRule type="expression" dxfId="53" priority="18">
      <formula>IF(E$20&lt;=$F$18,1,0)</formula>
    </cfRule>
  </conditionalFormatting>
  <conditionalFormatting sqref="E32:N36">
    <cfRule type="expression" dxfId="52" priority="17">
      <formula>IF(E$30&lt;=$F$28,1,0)</formula>
    </cfRule>
  </conditionalFormatting>
  <conditionalFormatting sqref="E26:F26">
    <cfRule type="expression" dxfId="51" priority="16">
      <formula>IF(E$20&lt;=$F$18,1,0)</formula>
    </cfRule>
  </conditionalFormatting>
  <conditionalFormatting sqref="E26:N26">
    <cfRule type="expression" dxfId="50" priority="15">
      <formula>IF(E$20&lt;=$F$18,1,0)</formula>
    </cfRule>
  </conditionalFormatting>
  <conditionalFormatting sqref="E56:N59">
    <cfRule type="expression" dxfId="49" priority="14">
      <formula>IF(E$54&lt;=$F$52,1,0)</formula>
    </cfRule>
  </conditionalFormatting>
  <conditionalFormatting sqref="E60:N60">
    <cfRule type="expression" dxfId="48" priority="13">
      <formula>IF(E$54&lt;=$F$52,1,0)</formula>
    </cfRule>
  </conditionalFormatting>
  <conditionalFormatting sqref="E66:N68">
    <cfRule type="expression" dxfId="47" priority="12">
      <formula>IF(E$64&lt;=$F$62,1,0)</formula>
    </cfRule>
  </conditionalFormatting>
  <conditionalFormatting sqref="E65:N68 E70:N70">
    <cfRule type="expression" dxfId="46" priority="11">
      <formula>IF(E$64&gt;$F$62,1,0)</formula>
    </cfRule>
  </conditionalFormatting>
  <conditionalFormatting sqref="E56:N60">
    <cfRule type="expression" dxfId="45" priority="10">
      <formula>IF(E$54&gt;$F$52,1,0)</formula>
    </cfRule>
  </conditionalFormatting>
  <conditionalFormatting sqref="E21:N26">
    <cfRule type="expression" dxfId="44" priority="9">
      <formula>IF(E$20&gt;$F$18,1,0)</formula>
    </cfRule>
  </conditionalFormatting>
  <conditionalFormatting sqref="E32:N36">
    <cfRule type="expression" dxfId="43" priority="8">
      <formula>IF(E$30&gt;$F$28,1,0)</formula>
    </cfRule>
  </conditionalFormatting>
  <conditionalFormatting sqref="H11 H8:H9">
    <cfRule type="expression" dxfId="42" priority="7">
      <formula>IF($F$9=1,1,0)</formula>
    </cfRule>
  </conditionalFormatting>
  <conditionalFormatting sqref="E55:N55">
    <cfRule type="expression" dxfId="41" priority="6">
      <formula>IF(E$54&gt;$F$52,1,0)</formula>
    </cfRule>
  </conditionalFormatting>
  <conditionalFormatting sqref="E31:N31">
    <cfRule type="expression" dxfId="40" priority="5">
      <formula>IF(E$30&gt;$F$28,1,0)</formula>
    </cfRule>
  </conditionalFormatting>
  <conditionalFormatting sqref="E70:N70">
    <cfRule type="expression" dxfId="39" priority="4">
      <formula>IF(E$64&lt;=$F$62,1,0)</formula>
    </cfRule>
  </conditionalFormatting>
  <conditionalFormatting sqref="H10">
    <cfRule type="expression" dxfId="38" priority="3">
      <formula>IF($F$9=1,1,0)</formula>
    </cfRule>
  </conditionalFormatting>
  <conditionalFormatting sqref="E69:N69">
    <cfRule type="expression" dxfId="37" priority="2">
      <formula>IF(E$64&lt;=$F$62,1,0)</formula>
    </cfRule>
  </conditionalFormatting>
  <conditionalFormatting sqref="E69:N69">
    <cfRule type="expression" dxfId="36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4.4" zeroHeight="1"/>
  <cols>
    <col min="1" max="1" width="2.77734375" style="128" customWidth="1"/>
    <col min="2" max="2" width="8" style="128" customWidth="1"/>
    <col min="3" max="3" width="37.44140625" style="128" customWidth="1"/>
    <col min="4" max="4" width="10.77734375" style="128" customWidth="1"/>
    <col min="5" max="6" width="11.44140625" style="128" customWidth="1"/>
    <col min="8" max="8" width="12.77734375" style="128" customWidth="1"/>
    <col min="9" max="9" width="15.44140625" style="128" customWidth="1"/>
    <col min="10" max="11" width="12.77734375" style="128" customWidth="1"/>
    <col min="12" max="12" width="11.44140625" style="128" customWidth="1"/>
    <col min="13" max="16" width="12.77734375" style="128" customWidth="1"/>
    <col min="17" max="17" width="14.21875" style="128" customWidth="1"/>
    <col min="18" max="24" width="11.44140625" style="128" customWidth="1"/>
    <col min="25" max="25" width="20.21875" style="128" customWidth="1"/>
    <col min="26" max="26" width="11.44140625" style="128" customWidth="1"/>
    <col min="27" max="16384" width="11.44140625" style="128" hidden="1"/>
  </cols>
  <sheetData>
    <row r="1" spans="2:26" ht="75" customHeight="1" thickBot="1"/>
    <row r="2" spans="2:26" ht="23.4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Netz16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3.8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Netz16</v>
      </c>
      <c r="D12" s="62" t="s">
        <v>682</v>
      </c>
      <c r="E12" s="371" t="s">
        <v>683</v>
      </c>
      <c r="F12" s="373"/>
      <c r="G12" s="349"/>
      <c r="H12" s="371">
        <v>2.387761791</v>
      </c>
      <c r="I12" s="371">
        <v>-34.721360509999997</v>
      </c>
      <c r="J12" s="371">
        <v>5.8164304009999999</v>
      </c>
      <c r="K12" s="371">
        <v>0.14609355299999999</v>
      </c>
      <c r="L12" s="372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26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2:C41" si="1">$D$6</f>
        <v>Netz16</v>
      </c>
      <c r="D13" s="62" t="s">
        <v>682</v>
      </c>
      <c r="E13" s="371" t="s">
        <v>684</v>
      </c>
      <c r="F13" s="373"/>
      <c r="G13" s="349"/>
      <c r="H13" s="371">
        <v>2.579251014</v>
      </c>
      <c r="I13" s="371">
        <v>-35.681614400000001</v>
      </c>
      <c r="J13" s="371">
        <v>6.685797612</v>
      </c>
      <c r="K13" s="371">
        <v>0.19955409900000001</v>
      </c>
      <c r="L13" s="372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26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Netz16</v>
      </c>
      <c r="D14" s="62" t="s">
        <v>682</v>
      </c>
      <c r="E14" s="371" t="s">
        <v>685</v>
      </c>
      <c r="F14" s="373"/>
      <c r="G14" s="374"/>
      <c r="H14" s="371">
        <v>0.40409319999999999</v>
      </c>
      <c r="I14" s="371">
        <v>-24.439296800000001</v>
      </c>
      <c r="J14" s="371">
        <v>6.5718174999999999</v>
      </c>
      <c r="K14" s="371">
        <v>0.71077100000000004</v>
      </c>
      <c r="L14" s="372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Netz16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Netz16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Netz16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Netz16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Netz16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Netz16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Netz16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Netz16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Netz16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Netz16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Netz16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Netz16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Netz16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Netz16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Netz16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Netz16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Netz16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Netz16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Netz16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Netz16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Netz16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Netz16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Netz16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Netz16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Netz16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Netz16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Netz16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35" priority="20">
      <formula>ISERROR(F11)</formula>
    </cfRule>
  </conditionalFormatting>
  <conditionalFormatting sqref="E15:F41 Y12:Y41">
    <cfRule type="duplicateValues" dxfId="34" priority="42"/>
  </conditionalFormatting>
  <conditionalFormatting sqref="F13:F14 H13:K14">
    <cfRule type="expression" dxfId="7" priority="7">
      <formula>ISERROR(F13)</formula>
    </cfRule>
  </conditionalFormatting>
  <conditionalFormatting sqref="F13:F14">
    <cfRule type="duplicateValues" dxfId="6" priority="8"/>
  </conditionalFormatting>
  <conditionalFormatting sqref="L13:L14">
    <cfRule type="expression" dxfId="5" priority="6">
      <formula>ISERROR(L13)</formula>
    </cfRule>
  </conditionalFormatting>
  <conditionalFormatting sqref="E13:E14">
    <cfRule type="expression" dxfId="4" priority="5">
      <formula>ISERROR(E13)</formula>
    </cfRule>
  </conditionalFormatting>
  <conditionalFormatting sqref="F12 H12:K12">
    <cfRule type="expression" dxfId="3" priority="3">
      <formula>ISERROR(F12)</formula>
    </cfRule>
  </conditionalFormatting>
  <conditionalFormatting sqref="F12">
    <cfRule type="duplicateValues" dxfId="2" priority="4"/>
  </conditionalFormatting>
  <conditionalFormatting sqref="L12">
    <cfRule type="expression" dxfId="1" priority="2">
      <formula>ISERROR(L12)</formula>
    </cfRule>
  </conditionalFormatting>
  <conditionalFormatting sqref="E12">
    <cfRule type="expression" dxfId="0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4140625" defaultRowHeight="14.4"/>
  <cols>
    <col min="1" max="3" width="11.44140625" style="128"/>
    <col min="4" max="4" width="19.77734375" style="128" customWidth="1"/>
    <col min="5" max="9" width="16" style="128" customWidth="1"/>
    <col min="10" max="10" width="15.21875" style="128" customWidth="1"/>
    <col min="11" max="12" width="16" style="128" customWidth="1"/>
    <col min="13" max="13" width="15.21875" style="128" customWidth="1"/>
    <col min="14" max="16384" width="11.441406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6.4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3.2" zeroHeight="1"/>
  <cols>
    <col min="1" max="1" width="2.77734375" style="75" customWidth="1"/>
    <col min="2" max="2" width="15.21875" style="75" customWidth="1"/>
    <col min="3" max="3" width="14.77734375" style="75" customWidth="1"/>
    <col min="4" max="4" width="5.77734375" style="75" hidden="1" customWidth="1"/>
    <col min="5" max="5" width="5.21875" style="75" customWidth="1"/>
    <col min="6" max="12" width="12.77734375" style="75" customWidth="1"/>
    <col min="13" max="30" width="5.77734375" style="75" customWidth="1"/>
    <col min="31" max="31" width="11.44140625" style="75" customWidth="1"/>
    <col min="32" max="16384" width="11.44140625" style="75" hidden="1"/>
  </cols>
  <sheetData>
    <row r="1" spans="2:30" ht="75" customHeight="1"/>
    <row r="2" spans="2:30" ht="22.8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4.4">
      <c r="B5" s="87" t="s">
        <v>440</v>
      </c>
      <c r="C5" s="64" t="str">
        <f>Netzbetreiber!D28</f>
        <v>Netz16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4.4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54" t="s">
        <v>454</v>
      </c>
      <c r="N8" s="355"/>
      <c r="O8" s="355"/>
      <c r="P8" s="355"/>
      <c r="Q8" s="355"/>
      <c r="R8" s="355"/>
      <c r="S8" s="355"/>
      <c r="T8" s="355"/>
      <c r="U8" s="355"/>
      <c r="V8" s="355"/>
      <c r="W8" s="355"/>
      <c r="X8" s="355"/>
      <c r="Y8" s="355"/>
      <c r="Z8" s="355"/>
      <c r="AA8" s="355"/>
      <c r="AB8" s="355"/>
      <c r="AC8" s="355"/>
      <c r="AD8" s="356"/>
    </row>
    <row r="9" spans="2:30" ht="1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59" t="s">
        <v>582</v>
      </c>
      <c r="C10" s="360"/>
      <c r="D10" s="94">
        <v>2</v>
      </c>
      <c r="E10" s="95" t="str">
        <f>IF(ISERROR(HLOOKUP(E$11,$M$9:$AD$35,$D10,0)),"",HLOOKUP(E$11,$M$9:$AD$35,$D10,0))</f>
        <v/>
      </c>
      <c r="F10" s="357" t="s">
        <v>394</v>
      </c>
      <c r="G10" s="357"/>
      <c r="H10" s="357"/>
      <c r="I10" s="357"/>
      <c r="J10" s="357"/>
      <c r="K10" s="357"/>
      <c r="L10" s="358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4.4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4.4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4.4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4.4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4.4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4.4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4.4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4.4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4.4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4.4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4.4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4.4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4.4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4.4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4.4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4.4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4.4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4.4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4.4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4.4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4.4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4.4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4.4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30" priority="9">
      <formula>IF(E$11="NB",1,0)</formula>
    </cfRule>
  </conditionalFormatting>
  <conditionalFormatting sqref="F12:L35">
    <cfRule type="expression" dxfId="29" priority="6">
      <formula>IF($E12=1,1,0)</formula>
    </cfRule>
  </conditionalFormatting>
  <conditionalFormatting sqref="M12:AD35">
    <cfRule type="expression" dxfId="28" priority="3">
      <formula>IF(M$11=1,1)</formula>
    </cfRule>
  </conditionalFormatting>
  <conditionalFormatting sqref="M9:AD10">
    <cfRule type="expression" dxfId="27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4140625" defaultRowHeight="14.4"/>
  <cols>
    <col min="1" max="1" width="9.77734375" style="257" customWidth="1"/>
    <col min="2" max="2" width="7" style="258" customWidth="1"/>
    <col min="3" max="3" width="27.77734375" style="237" customWidth="1"/>
    <col min="4" max="10" width="8.77734375" style="237" customWidth="1"/>
    <col min="11" max="14" width="11.44140625" style="237" customWidth="1"/>
    <col min="15" max="15" width="12.21875" style="128" customWidth="1"/>
    <col min="16" max="16" width="16.5546875" style="237" customWidth="1"/>
    <col min="17" max="16384" width="11.441406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61" t="s">
        <v>248</v>
      </c>
      <c r="B3" s="238" t="s">
        <v>85</v>
      </c>
      <c r="C3" s="239"/>
      <c r="D3" s="363" t="s">
        <v>453</v>
      </c>
      <c r="E3" s="364"/>
      <c r="F3" s="364"/>
      <c r="G3" s="364"/>
      <c r="H3" s="364"/>
      <c r="I3" s="364"/>
      <c r="J3" s="365"/>
      <c r="K3" s="240"/>
      <c r="L3" s="240"/>
      <c r="M3" s="240"/>
      <c r="N3" s="240"/>
      <c r="O3" s="241"/>
      <c r="P3" s="240"/>
    </row>
    <row r="4" spans="1:16" ht="20.100000000000001" customHeight="1">
      <c r="A4" s="362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9.6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6.4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26" priority="2" stopIfTrue="1" operator="equal">
      <formula>$M7</formula>
    </cfRule>
  </conditionalFormatting>
  <conditionalFormatting sqref="D9:J9">
    <cfRule type="cellIs" dxfId="25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2023-01-31T14:48:08Z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